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smconsulting.sharepoint.com/sites/bsmproducts/Shared Documents/Website/1.BSMX SOURCE DOCS/Billing, Coding, and Compliance/Impact Calculators/"/>
    </mc:Choice>
  </mc:AlternateContent>
  <xr:revisionPtr revIDLastSave="0" documentId="8_{54F5EC04-05A4-484D-A221-BD1A292A3266}" xr6:coauthVersionLast="47" xr6:coauthVersionMax="47" xr10:uidLastSave="{00000000-0000-0000-0000-000000000000}"/>
  <bookViews>
    <workbookView xWindow="-120" yWindow="-120" windowWidth="29040" windowHeight="15840" xr2:uid="{38F43095-8679-454C-A070-704BB099E4FF}"/>
  </bookViews>
  <sheets>
    <sheet name="MIGS - Reimbursement Impact " sheetId="2" r:id="rId1"/>
    <sheet name="MIGS - Multi Surgery Reduction" sheetId="6" r:id="rId2"/>
  </sheets>
  <definedNames>
    <definedName name="_xlnm.Print_Area" localSheetId="1">'MIGS - Multi Surgery Reduction'!$B$2:$H$32</definedName>
    <definedName name="_xlnm.Print_Area" localSheetId="0">'MIGS - Reimbursement Impact '!$B$2:$H$37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9" i="6" l="1"/>
  <c r="H19" i="6" s="1"/>
  <c r="H21" i="6" s="1"/>
  <c r="D13" i="6"/>
  <c r="H13" i="6" s="1"/>
  <c r="D11" i="6"/>
  <c r="F11" i="6" s="1"/>
  <c r="D11" i="2"/>
  <c r="D19" i="2"/>
  <c r="I19" i="2" s="1"/>
  <c r="F13" i="2"/>
  <c r="I11" i="6" l="1"/>
  <c r="H11" i="6"/>
  <c r="H15" i="6" s="1"/>
  <c r="H23" i="6" s="1"/>
  <c r="I19" i="6"/>
  <c r="I22" i="6" s="1"/>
  <c r="I13" i="6"/>
  <c r="F19" i="6"/>
  <c r="F13" i="6"/>
  <c r="H19" i="2"/>
  <c r="F19" i="2"/>
  <c r="H13" i="2"/>
  <c r="H11" i="2"/>
  <c r="F11" i="2"/>
  <c r="I22" i="2"/>
  <c r="I15" i="6" l="1"/>
  <c r="I24" i="6" s="1"/>
  <c r="I13" i="2" l="1"/>
  <c r="I11" i="2"/>
  <c r="I15" i="2" l="1"/>
  <c r="I24" i="2" s="1"/>
  <c r="H21" i="2"/>
  <c r="H15" i="2"/>
  <c r="H23" i="2" l="1"/>
</calcChain>
</file>

<file path=xl/sharedStrings.xml><?xml version="1.0" encoding="utf-8"?>
<sst xmlns="http://schemas.openxmlformats.org/spreadsheetml/2006/main" count="81" uniqueCount="41">
  <si>
    <t>Brief
Description</t>
  </si>
  <si>
    <t xml:space="preserve">Footnotes: </t>
  </si>
  <si>
    <t>MPR Program for EyeCare Providers</t>
  </si>
  <si>
    <t>For a full list of codes, purchase our MPR program for EyeCare Providers for only $119. Additional localities are $29 each. Please click the link below:</t>
  </si>
  <si>
    <t>©2021 BSM Consulting</t>
  </si>
  <si>
    <t>PHYSICIAN</t>
  </si>
  <si>
    <t>FACILITY</t>
  </si>
  <si>
    <t>Projected 
Impact 
2022</t>
  </si>
  <si>
    <r>
      <rPr>
        <vertAlign val="superscript"/>
        <sz val="10"/>
        <color theme="1"/>
        <rFont val="Arial"/>
        <family val="2"/>
      </rPr>
      <t>(4)</t>
    </r>
    <r>
      <rPr>
        <sz val="10"/>
        <color theme="1"/>
        <rFont val="Arial"/>
        <family val="2"/>
      </rPr>
      <t xml:space="preserve"> Allowed amounts reflect a physician performing the procedure in an ASC or Hospital.</t>
    </r>
  </si>
  <si>
    <t>Projected 
Impact 
2022 with Multiple Surgery Reduction</t>
  </si>
  <si>
    <r>
      <t>CPT Codes in 2021 and 2022</t>
    </r>
    <r>
      <rPr>
        <b/>
        <vertAlign val="superscript"/>
        <sz val="9"/>
        <color theme="0"/>
        <rFont val="Arial"/>
        <family val="2"/>
      </rPr>
      <t>(1)</t>
    </r>
  </si>
  <si>
    <t>Difference per Case</t>
  </si>
  <si>
    <r>
      <t>CPT Codes in 2021 
and 2022</t>
    </r>
    <r>
      <rPr>
        <b/>
        <vertAlign val="superscript"/>
        <sz val="9"/>
        <color theme="0"/>
        <rFont val="Arial"/>
        <family val="2"/>
      </rPr>
      <t>(1)</t>
    </r>
  </si>
  <si>
    <r>
      <t xml:space="preserve">Total Projected Impact of Change, </t>
    </r>
    <r>
      <rPr>
        <b/>
        <u/>
        <sz val="11"/>
        <rFont val="Arial"/>
        <family val="2"/>
      </rPr>
      <t>Physician</t>
    </r>
  </si>
  <si>
    <r>
      <t xml:space="preserve">Total Projected Impact of Change, </t>
    </r>
    <r>
      <rPr>
        <b/>
        <u/>
        <sz val="11"/>
        <rFont val="Arial"/>
        <family val="2"/>
      </rPr>
      <t>Facility</t>
    </r>
  </si>
  <si>
    <r>
      <t xml:space="preserve">Combined Impact: </t>
    </r>
    <r>
      <rPr>
        <b/>
        <u/>
        <sz val="11"/>
        <rFont val="Arial"/>
        <family val="2"/>
      </rPr>
      <t>Physician &amp; Facility</t>
    </r>
  </si>
  <si>
    <r>
      <rPr>
        <b/>
        <sz val="10"/>
        <color theme="1"/>
        <rFont val="Arial"/>
        <family val="2"/>
      </rPr>
      <t xml:space="preserve">2021: </t>
    </r>
    <r>
      <rPr>
        <sz val="10"/>
        <color theme="1"/>
        <rFont val="Arial"/>
        <family val="2"/>
      </rPr>
      <t xml:space="preserve">Complex/Standard Cataract Surgery w/ IOL and Insertion of Stent
</t>
    </r>
    <r>
      <rPr>
        <b/>
        <sz val="10"/>
        <color theme="1"/>
        <rFont val="Arial"/>
        <family val="2"/>
      </rPr>
      <t xml:space="preserve">2022: </t>
    </r>
    <r>
      <rPr>
        <sz val="10"/>
        <color theme="1"/>
        <rFont val="Arial"/>
        <family val="2"/>
      </rPr>
      <t>Complex/Standard Cataract Surgery w/ IOL includes Drainage Device Insert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</si>
  <si>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2021 National allowables for physician services.</t>
    </r>
  </si>
  <si>
    <t>FACILITY (ASC)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</si>
  <si>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CPT codes are copyright of 2021 and 2022 American Medical Association.</t>
    </r>
  </si>
  <si>
    <r>
      <rPr>
        <vertAlign val="superscript"/>
        <sz val="10"/>
        <color theme="1"/>
        <rFont val="Arial"/>
        <family val="2"/>
      </rPr>
      <t>(3)</t>
    </r>
    <r>
      <rPr>
        <sz val="10"/>
        <color theme="1"/>
        <rFont val="Arial"/>
        <family val="2"/>
      </rPr>
      <t xml:space="preserve"> The 2021 physician national Medicare allowable rate for 0191T was approximated at $340</t>
    </r>
  </si>
  <si>
    <r>
      <t>2021 National Medicare Allowable</t>
    </r>
    <r>
      <rPr>
        <b/>
        <vertAlign val="superscript"/>
        <sz val="9"/>
        <color theme="0"/>
        <rFont val="Arial"/>
        <family val="2"/>
      </rPr>
      <t>(2)(3)(4)</t>
    </r>
  </si>
  <si>
    <r>
      <rPr>
        <vertAlign val="superscript"/>
        <sz val="10"/>
        <color theme="1"/>
        <rFont val="Arial"/>
        <family val="2"/>
      </rPr>
      <t>(6)</t>
    </r>
    <r>
      <rPr>
        <sz val="10"/>
        <color theme="1"/>
        <rFont val="Arial"/>
        <family val="2"/>
      </rPr>
      <t xml:space="preserve"> User to input the 2021 volume of reimbursed Medicare services.  </t>
    </r>
  </si>
  <si>
    <r>
      <t>Frequency Billed 
2021</t>
    </r>
    <r>
      <rPr>
        <b/>
        <vertAlign val="superscript"/>
        <sz val="9"/>
        <color theme="0"/>
        <rFont val="Arial"/>
        <family val="2"/>
      </rPr>
      <t>(6)</t>
    </r>
  </si>
  <si>
    <t>MIGS Medicare Reimbursement Impact Calculator (w/o Multiple Surgery Reduction)</t>
  </si>
  <si>
    <t>MIGS Medicare Reimbursement Impact Calculator (w/ Multiple Surgery Reduction)</t>
  </si>
  <si>
    <r>
      <t>2021 Medicare Allowable w/ Multiple Surgery Reduction</t>
    </r>
    <r>
      <rPr>
        <b/>
        <vertAlign val="superscript"/>
        <sz val="9"/>
        <color theme="0"/>
        <rFont val="Arial"/>
        <family val="2"/>
      </rPr>
      <t>(2)(3)(4)</t>
    </r>
  </si>
  <si>
    <r>
      <rPr>
        <vertAlign val="superscript"/>
        <sz val="10"/>
        <color theme="1"/>
        <rFont val="Arial"/>
        <family val="2"/>
      </rPr>
      <t>(7)</t>
    </r>
    <r>
      <rPr>
        <sz val="10"/>
        <color theme="1"/>
        <rFont val="Arial"/>
        <family val="2"/>
      </rPr>
      <t xml:space="preserve"> 2021 National allowable for an ambulatory surgery center (ASC).</t>
    </r>
  </si>
  <si>
    <r>
      <t>2021 National Medicare Allowable</t>
    </r>
    <r>
      <rPr>
        <b/>
        <vertAlign val="superscript"/>
        <sz val="9"/>
        <color theme="0"/>
        <rFont val="Arial"/>
        <family val="2"/>
      </rPr>
      <t>(7)</t>
    </r>
  </si>
  <si>
    <r>
      <t>2021 Medicare Allowable w/ Multiple Surgery Reduction</t>
    </r>
    <r>
      <rPr>
        <b/>
        <vertAlign val="superscript"/>
        <sz val="9"/>
        <color theme="0"/>
        <rFont val="Arial"/>
        <family val="2"/>
      </rPr>
      <t>(7)</t>
    </r>
  </si>
  <si>
    <r>
      <rPr>
        <b/>
        <sz val="10"/>
        <color theme="1"/>
        <rFont val="Arial"/>
        <family val="2"/>
      </rPr>
      <t>2021:</t>
    </r>
    <r>
      <rPr>
        <sz val="10"/>
        <color theme="1"/>
        <rFont val="Arial"/>
        <family val="2"/>
      </rPr>
      <t xml:space="preserve"> 66982 + 0191T
</t>
    </r>
    <r>
      <rPr>
        <b/>
        <sz val="10"/>
        <color theme="1"/>
        <rFont val="Arial"/>
        <family val="2"/>
      </rPr>
      <t>2022:</t>
    </r>
    <r>
      <rPr>
        <sz val="10"/>
        <color theme="1"/>
        <rFont val="Arial"/>
        <family val="2"/>
      </rPr>
      <t xml:space="preserve"> 66989</t>
    </r>
  </si>
  <si>
    <r>
      <rPr>
        <b/>
        <sz val="10"/>
        <color theme="1"/>
        <rFont val="Arial"/>
        <family val="2"/>
      </rPr>
      <t xml:space="preserve">2021: </t>
    </r>
    <r>
      <rPr>
        <sz val="10"/>
        <color theme="1"/>
        <rFont val="Arial"/>
        <family val="2"/>
      </rPr>
      <t xml:space="preserve">66984 + 0191T
</t>
    </r>
    <r>
      <rPr>
        <b/>
        <sz val="10"/>
        <color theme="1"/>
        <rFont val="Arial"/>
        <family val="2"/>
      </rPr>
      <t>2022:</t>
    </r>
    <r>
      <rPr>
        <sz val="10"/>
        <color theme="1"/>
        <rFont val="Arial"/>
        <family val="2"/>
      </rPr>
      <t xml:space="preserve"> 66991</t>
    </r>
  </si>
  <si>
    <r>
      <rPr>
        <b/>
        <sz val="10"/>
        <color theme="1"/>
        <rFont val="Arial"/>
        <family val="2"/>
      </rPr>
      <t xml:space="preserve">2021: </t>
    </r>
    <r>
      <rPr>
        <sz val="10"/>
        <color theme="1"/>
        <rFont val="Arial"/>
        <family val="2"/>
      </rPr>
      <t xml:space="preserve">66982/66984 + 0191T
</t>
    </r>
    <r>
      <rPr>
        <b/>
        <sz val="10"/>
        <color theme="1"/>
        <rFont val="Arial"/>
        <family val="2"/>
      </rPr>
      <t xml:space="preserve">
2022: </t>
    </r>
    <r>
      <rPr>
        <sz val="10"/>
        <color theme="1"/>
        <rFont val="Arial"/>
        <family val="2"/>
      </rPr>
      <t>66989/66991</t>
    </r>
  </si>
  <si>
    <r>
      <rPr>
        <vertAlign val="superscript"/>
        <sz val="10"/>
        <color theme="1"/>
        <rFont val="Arial"/>
        <family val="2"/>
      </rPr>
      <t xml:space="preserve">(5) </t>
    </r>
    <r>
      <rPr>
        <sz val="10"/>
        <color theme="1"/>
        <rFont val="Arial"/>
        <family val="2"/>
      </rPr>
      <t>2022 allowables for physician services.</t>
    </r>
  </si>
  <si>
    <r>
      <t xml:space="preserve">This free tool is intended to help practices identify how the 2022 Medicare reimbursement changes for certain MIGS procedures could impact profitability and revenue stream. Calculation results are based on a select list of CPT codes and evaluate the difference between National Medicare allowables in 2021 and 2022 based on billing frequency. </t>
    </r>
    <r>
      <rPr>
        <b/>
        <sz val="10"/>
        <color theme="1"/>
        <rFont val="Arial"/>
        <family val="2"/>
      </rPr>
      <t xml:space="preserve">Enter the frequency billed in 2021 into column H for each procedure to determine the Project Impact for 2022 if the same number of procedures are performed. 
</t>
    </r>
    <r>
      <rPr>
        <b/>
        <sz val="10"/>
        <color rgb="FFC00000"/>
        <rFont val="Arial"/>
        <family val="2"/>
      </rPr>
      <t xml:space="preserve">Note: </t>
    </r>
    <r>
      <rPr>
        <sz val="10"/>
        <color theme="1"/>
        <rFont val="Arial"/>
        <family val="2"/>
      </rPr>
      <t>if your practice receives a</t>
    </r>
    <r>
      <rPr>
        <b/>
        <sz val="10"/>
        <color theme="1"/>
        <rFont val="Arial"/>
        <family val="2"/>
      </rPr>
      <t xml:space="preserve"> Multi Surgery Reduction </t>
    </r>
    <r>
      <rPr>
        <sz val="10"/>
        <color theme="1"/>
        <rFont val="Arial"/>
        <family val="2"/>
      </rPr>
      <t xml:space="preserve">please use the </t>
    </r>
    <r>
      <rPr>
        <b/>
        <sz val="10"/>
        <color rgb="FFC00000"/>
        <rFont val="Arial"/>
        <family val="2"/>
      </rPr>
      <t>red tab</t>
    </r>
    <r>
      <rPr>
        <sz val="10"/>
        <color theme="1"/>
        <rFont val="Arial"/>
        <family val="2"/>
      </rPr>
      <t xml:space="preserve"> below.</t>
    </r>
  </si>
  <si>
    <r>
      <t xml:space="preserve">This free tool is intended to help practices identify how the 2022 Medicare reimbursement changes for certain MIGS procedures could impact profitability and revenue stream. Calculation results are based on a select list of CPT codes and evaluate the difference between National Medicare allowables in 2021 and 2022 based on billing frequency. </t>
    </r>
    <r>
      <rPr>
        <b/>
        <sz val="10"/>
        <color theme="1"/>
        <rFont val="Arial"/>
        <family val="2"/>
      </rPr>
      <t xml:space="preserve">Enter the frequency billed in 2021 into column G for each procedure to determine the Project Impact for 2022 if the same number of procedures are performed. </t>
    </r>
  </si>
  <si>
    <r>
      <t>2022 National Medicare Allowable</t>
    </r>
    <r>
      <rPr>
        <b/>
        <vertAlign val="superscript"/>
        <sz val="9"/>
        <color theme="0"/>
        <rFont val="Arial"/>
        <family val="2"/>
      </rPr>
      <t>(4)(5)</t>
    </r>
  </si>
  <si>
    <r>
      <t>2022 National Medicare Allowable</t>
    </r>
    <r>
      <rPr>
        <b/>
        <vertAlign val="superscript"/>
        <sz val="9"/>
        <color theme="0"/>
        <rFont val="Arial"/>
        <family val="2"/>
      </rPr>
      <t>(8)</t>
    </r>
  </si>
  <si>
    <r>
      <rPr>
        <vertAlign val="superscript"/>
        <sz val="10"/>
        <color theme="1"/>
        <rFont val="Arial"/>
        <family val="2"/>
      </rPr>
      <t xml:space="preserve">(8) </t>
    </r>
    <r>
      <rPr>
        <sz val="10"/>
        <color theme="1"/>
        <rFont val="Arial"/>
        <family val="2"/>
      </rPr>
      <t>2022 National allowable for an ambulatory surgery center (ASC).</t>
    </r>
  </si>
  <si>
    <r>
      <rPr>
        <b/>
        <sz val="10"/>
        <color theme="1"/>
        <rFont val="Arial"/>
        <family val="2"/>
      </rPr>
      <t xml:space="preserve">2021: </t>
    </r>
    <r>
      <rPr>
        <sz val="10"/>
        <color theme="1"/>
        <rFont val="Arial"/>
        <family val="2"/>
      </rPr>
      <t xml:space="preserve">Complex Cataract Surgery w/ IOL and Insertion of Stent
</t>
    </r>
    <r>
      <rPr>
        <b/>
        <sz val="10"/>
        <color theme="1"/>
        <rFont val="Arial"/>
        <family val="2"/>
      </rPr>
      <t>2022:</t>
    </r>
    <r>
      <rPr>
        <sz val="10"/>
        <color theme="1"/>
        <rFont val="Arial"/>
        <family val="2"/>
      </rPr>
      <t xml:space="preserve"> Complex Cataract Surgery w/ IOL including Drainage Device Insert</t>
    </r>
  </si>
  <si>
    <r>
      <rPr>
        <b/>
        <sz val="10"/>
        <color theme="1"/>
        <rFont val="Arial"/>
        <family val="2"/>
      </rPr>
      <t xml:space="preserve">2021: </t>
    </r>
    <r>
      <rPr>
        <sz val="10"/>
        <color theme="1"/>
        <rFont val="Arial"/>
        <family val="2"/>
      </rPr>
      <t xml:space="preserve">Standard Cataract Surgery w/ IOL and Insertion of Stent
</t>
    </r>
    <r>
      <rPr>
        <b/>
        <sz val="10"/>
        <color theme="1"/>
        <rFont val="Arial"/>
        <family val="2"/>
      </rPr>
      <t>2022:</t>
    </r>
    <r>
      <rPr>
        <sz val="10"/>
        <color theme="1"/>
        <rFont val="Arial"/>
        <family val="2"/>
      </rPr>
      <t xml:space="preserve"> Standard Cataract Surgery w/ IOL including Drainage Device Insert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</si>
</sst>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0"/>
      <name val="Arial"/>
      <family val="2"/>
    </font>
    <font>
      <b/>
      <sz val="10"/>
      <color rgb="FF636C6B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rgb="FFC00000"/>
      <name val="Arial"/>
      <family val="2"/>
    </font>
    <font>
      <b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A4063"/>
        <bgColor indexed="64"/>
      </patternFill>
    </fill>
    <fill>
      <patternFill patternType="solid">
        <fgColor rgb="FF464063"/>
        <bgColor indexed="64"/>
      </patternFill>
    </fill>
    <fill>
      <patternFill patternType="solid">
        <fgColor rgb="FF636C6B"/>
        <bgColor indexed="64"/>
      </patternFill>
    </fill>
    <fill>
      <patternFill patternType="solid">
        <fgColor rgb="FFEDAE4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464063"/>
      </right>
      <top style="medium">
        <color rgb="FF464063"/>
      </top>
      <bottom style="medium">
        <color rgb="FF46406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/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/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0" fillId="0" borderId="0" xfId="1" applyFont="1" applyFill="1" applyBorder="1"/>
    <xf numFmtId="164" fontId="1" fillId="0" borderId="0" xfId="0" applyNumberFormat="1" applyFont="1" applyFill="1"/>
    <xf numFmtId="0" fontId="11" fillId="0" borderId="0" xfId="1" applyFont="1" applyFill="1" applyBorder="1"/>
    <xf numFmtId="0" fontId="13" fillId="0" borderId="0" xfId="0" applyFont="1"/>
    <xf numFmtId="6" fontId="10" fillId="0" borderId="0" xfId="0" applyNumberFormat="1" applyFont="1" applyFill="1"/>
    <xf numFmtId="0" fontId="8" fillId="2" borderId="8" xfId="0" applyFont="1" applyFill="1" applyBorder="1" applyAlignment="1">
      <alignment horizontal="center" wrapText="1"/>
    </xf>
    <xf numFmtId="6" fontId="3" fillId="0" borderId="3" xfId="0" applyNumberFormat="1" applyFont="1" applyBorder="1"/>
    <xf numFmtId="6" fontId="3" fillId="0" borderId="0" xfId="0" applyNumberFormat="1" applyFont="1"/>
    <xf numFmtId="6" fontId="1" fillId="0" borderId="0" xfId="1" applyNumberFormat="1" applyFont="1" applyFill="1" applyBorder="1"/>
    <xf numFmtId="6" fontId="8" fillId="2" borderId="5" xfId="0" applyNumberFormat="1" applyFont="1" applyFill="1" applyBorder="1" applyAlignment="1">
      <alignment horizontal="center" wrapText="1"/>
    </xf>
    <xf numFmtId="6" fontId="10" fillId="0" borderId="6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center" wrapText="1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6" fontId="3" fillId="0" borderId="0" xfId="0" applyNumberFormat="1" applyFont="1" applyFill="1" applyBorder="1"/>
    <xf numFmtId="6" fontId="3" fillId="0" borderId="0" xfId="0" applyNumberFormat="1" applyFont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164" fontId="3" fillId="0" borderId="3" xfId="0" applyNumberFormat="1" applyFont="1" applyBorder="1" applyAlignment="1">
      <alignment vertical="center"/>
    </xf>
    <xf numFmtId="6" fontId="3" fillId="0" borderId="3" xfId="0" applyNumberFormat="1" applyFont="1" applyBorder="1" applyAlignment="1">
      <alignment vertical="center"/>
    </xf>
    <xf numFmtId="6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vertical="center"/>
    </xf>
    <xf numFmtId="0" fontId="14" fillId="0" borderId="0" xfId="0" applyFont="1"/>
    <xf numFmtId="0" fontId="4" fillId="6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wrapText="1"/>
    </xf>
    <xf numFmtId="6" fontId="3" fillId="0" borderId="11" xfId="0" applyNumberFormat="1" applyFont="1" applyBorder="1" applyAlignment="1">
      <alignment vertical="center"/>
    </xf>
    <xf numFmtId="0" fontId="3" fillId="0" borderId="12" xfId="0" applyFont="1" applyFill="1" applyBorder="1"/>
    <xf numFmtId="6" fontId="3" fillId="0" borderId="13" xfId="0" applyNumberFormat="1" applyFont="1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horizontal="right" vertical="center"/>
    </xf>
    <xf numFmtId="6" fontId="3" fillId="0" borderId="10" xfId="0" applyNumberFormat="1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6" fontId="1" fillId="7" borderId="0" xfId="0" applyNumberFormat="1" applyFont="1" applyFill="1" applyAlignment="1">
      <alignment vertical="center"/>
    </xf>
    <xf numFmtId="6" fontId="10" fillId="5" borderId="0" xfId="0" applyNumberFormat="1" applyFont="1" applyFill="1" applyAlignment="1">
      <alignment vertical="center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8" fillId="0" borderId="0" xfId="2" applyFont="1" applyAlignment="1">
      <alignment vertic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18" fillId="0" borderId="0" xfId="2" applyFont="1" applyAlignment="1">
      <alignment horizontal="left" vertical="center" indent="1"/>
    </xf>
    <xf numFmtId="0" fontId="13" fillId="0" borderId="0" xfId="0" applyFont="1" applyAlignment="1">
      <alignment horizontal="center" vertical="top" wrapText="1"/>
    </xf>
    <xf numFmtId="0" fontId="15" fillId="7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4" borderId="2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3">
    <cellStyle name="Hyperlink" xfId="2" builtinId="8"/>
    <cellStyle name="Normal" xfId="0" builtinId="0"/>
    <cellStyle name="Normal 10" xfId="1" xr:uid="{7CD1F2DD-BE66-47C1-BB77-D898C4537E0D}"/>
  </cellStyles>
  <dxfs count="0"/>
  <tableStyles count="0" defaultTableStyle="TableStyleMedium2" defaultPivotStyle="PivotStyleLight16"/>
  <colors>
    <mruColors>
      <color rgb="FFEDAE49"/>
      <color rgb="FF464063"/>
      <color rgb="FF62AAA3"/>
      <color rgb="FF5F9D97"/>
      <color rgb="FF636C6B"/>
      <color rgb="FF339966"/>
      <color rgb="FFACC8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28576</xdr:rowOff>
    </xdr:from>
    <xdr:to>
      <xdr:col>2</xdr:col>
      <xdr:colOff>210581</xdr:colOff>
      <xdr:row>1</xdr:row>
      <xdr:rowOff>591130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FC559B-8A87-44F9-AEE7-E950ECEC2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71451"/>
          <a:ext cx="1693306" cy="562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28576</xdr:rowOff>
    </xdr:from>
    <xdr:to>
      <xdr:col>2</xdr:col>
      <xdr:colOff>1031</xdr:colOff>
      <xdr:row>1</xdr:row>
      <xdr:rowOff>591130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04F1BC-819D-4E12-8FE3-DE10E56E1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75" y="168276"/>
          <a:ext cx="1747281" cy="565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smconsulting.com/subscriptions/medica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smconsulting.com/subscriptions/medic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A170A-B20F-4AE3-82C0-9BB17283B1AA}">
  <sheetPr>
    <pageSetUpPr fitToPage="1"/>
  </sheetPr>
  <dimension ref="A1:AB37"/>
  <sheetViews>
    <sheetView showGridLines="0" tabSelected="1" zoomScaleNormal="100" workbookViewId="0"/>
  </sheetViews>
  <sheetFormatPr defaultColWidth="9.140625" defaultRowHeight="12.75" x14ac:dyDescent="0.2"/>
  <cols>
    <col min="1" max="1" width="4.85546875" style="2" bestFit="1" customWidth="1"/>
    <col min="2" max="2" width="23.140625" style="2" customWidth="1"/>
    <col min="3" max="3" width="65.85546875" style="2" customWidth="1"/>
    <col min="4" max="6" width="15.42578125" style="5" customWidth="1"/>
    <col min="7" max="7" width="15.42578125" style="2" customWidth="1"/>
    <col min="8" max="8" width="15.42578125" style="5" customWidth="1"/>
    <col min="9" max="9" width="15.85546875" style="2" hidden="1" customWidth="1"/>
    <col min="10" max="16384" width="9.140625" style="2"/>
  </cols>
  <sheetData>
    <row r="1" spans="1:28" ht="11.25" customHeight="1" x14ac:dyDescent="0.2">
      <c r="C1" s="3"/>
      <c r="D1" s="3"/>
      <c r="E1" s="3"/>
      <c r="F1" s="3"/>
      <c r="H1" s="2"/>
      <c r="N1" s="3"/>
      <c r="O1" s="3"/>
      <c r="P1" s="3"/>
      <c r="Q1" s="3"/>
      <c r="U1" s="3"/>
      <c r="V1" s="3"/>
      <c r="W1" s="3"/>
      <c r="X1" s="3"/>
      <c r="Y1" s="3"/>
      <c r="Z1" s="3"/>
      <c r="AA1" s="3"/>
      <c r="AB1" s="3"/>
    </row>
    <row r="2" spans="1:28" ht="53.25" customHeight="1" x14ac:dyDescent="0.2">
      <c r="C2" s="3"/>
      <c r="D2" s="3"/>
      <c r="E2" s="3"/>
      <c r="F2" s="3"/>
      <c r="H2" s="2"/>
      <c r="N2" s="3"/>
      <c r="O2" s="3"/>
      <c r="P2" s="3"/>
      <c r="Q2" s="3"/>
      <c r="U2" s="3"/>
      <c r="V2" s="3"/>
      <c r="W2" s="3"/>
      <c r="X2" s="3"/>
      <c r="Y2" s="3"/>
      <c r="Z2" s="3"/>
      <c r="AA2" s="3"/>
      <c r="AB2" s="3"/>
    </row>
    <row r="3" spans="1:28" ht="24.75" customHeight="1" thickBot="1" x14ac:dyDescent="0.25">
      <c r="B3" s="68" t="s">
        <v>24</v>
      </c>
      <c r="C3" s="69"/>
      <c r="D3" s="69"/>
      <c r="E3" s="69"/>
      <c r="F3" s="69"/>
      <c r="G3" s="69"/>
      <c r="H3" s="69"/>
    </row>
    <row r="4" spans="1:28" ht="6.75" customHeight="1" thickBot="1" x14ac:dyDescent="0.25">
      <c r="B4" s="70"/>
      <c r="C4" s="71"/>
      <c r="D4" s="71"/>
      <c r="E4" s="71"/>
      <c r="F4" s="71"/>
      <c r="G4" s="71"/>
      <c r="H4" s="71"/>
    </row>
    <row r="5" spans="1:28" s="4" customFormat="1" ht="6.75" customHeight="1" x14ac:dyDescent="0.2">
      <c r="A5" s="2"/>
      <c r="B5" s="1"/>
      <c r="C5" s="1"/>
      <c r="D5" s="1"/>
      <c r="E5" s="1"/>
      <c r="F5" s="1"/>
      <c r="G5" s="1"/>
      <c r="H5" s="1"/>
      <c r="I5" s="2"/>
    </row>
    <row r="6" spans="1:28" ht="12.6" customHeight="1" x14ac:dyDescent="0.2">
      <c r="B6" s="72" t="s">
        <v>34</v>
      </c>
      <c r="C6" s="72"/>
      <c r="D6" s="72"/>
      <c r="E6" s="72"/>
      <c r="F6" s="72"/>
      <c r="G6" s="72"/>
      <c r="H6" s="72"/>
    </row>
    <row r="7" spans="1:28" ht="15.6" customHeight="1" x14ac:dyDescent="0.2">
      <c r="B7" s="72"/>
      <c r="C7" s="72"/>
      <c r="D7" s="72"/>
      <c r="E7" s="72"/>
      <c r="F7" s="72"/>
      <c r="G7" s="72"/>
      <c r="H7" s="72"/>
    </row>
    <row r="8" spans="1:28" s="4" customFormat="1" ht="40.5" customHeight="1" x14ac:dyDescent="0.2">
      <c r="A8" s="2"/>
      <c r="B8" s="72"/>
      <c r="C8" s="72"/>
      <c r="D8" s="72"/>
      <c r="E8" s="72"/>
      <c r="F8" s="72"/>
      <c r="G8" s="72"/>
      <c r="H8" s="72"/>
      <c r="I8" s="2"/>
    </row>
    <row r="9" spans="1:28" s="4" customFormat="1" ht="20.100000000000001" customHeight="1" x14ac:dyDescent="0.2">
      <c r="A9" s="2"/>
      <c r="B9" s="13" t="s">
        <v>5</v>
      </c>
      <c r="C9" s="1"/>
      <c r="D9" s="11"/>
      <c r="E9" s="1"/>
      <c r="F9" s="1"/>
      <c r="G9" s="1"/>
      <c r="H9" s="1"/>
      <c r="I9" s="2"/>
    </row>
    <row r="10" spans="1:28" ht="50.45" customHeight="1" x14ac:dyDescent="0.2">
      <c r="B10" s="9" t="s">
        <v>12</v>
      </c>
      <c r="C10" s="10" t="s">
        <v>0</v>
      </c>
      <c r="D10" s="10" t="s">
        <v>21</v>
      </c>
      <c r="E10" s="22" t="s">
        <v>36</v>
      </c>
      <c r="F10" s="22" t="s">
        <v>11</v>
      </c>
      <c r="G10" s="42" t="s">
        <v>23</v>
      </c>
      <c r="H10" s="10" t="s">
        <v>7</v>
      </c>
      <c r="I10" s="10" t="s">
        <v>9</v>
      </c>
    </row>
    <row r="11" spans="1:28" ht="42.6" customHeight="1" x14ac:dyDescent="0.2">
      <c r="B11" s="36" t="s">
        <v>30</v>
      </c>
      <c r="C11" s="37" t="s">
        <v>39</v>
      </c>
      <c r="D11" s="31">
        <f>751+340</f>
        <v>1091</v>
      </c>
      <c r="E11" s="38">
        <v>831.56</v>
      </c>
      <c r="F11" s="43">
        <f>-(D11-E11)</f>
        <v>-259.44000000000005</v>
      </c>
      <c r="G11" s="46"/>
      <c r="H11" s="45">
        <f>-(G11*D11)-(-G11*E11)</f>
        <v>0</v>
      </c>
      <c r="I11" s="17" t="e">
        <f>-(G11*#REF!)</f>
        <v>#REF!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8" ht="12.95" customHeight="1" x14ac:dyDescent="0.2">
      <c r="B12" s="26"/>
      <c r="C12" s="24"/>
      <c r="D12" s="34"/>
      <c r="E12" s="35"/>
      <c r="F12" s="35"/>
      <c r="G12" s="44"/>
      <c r="H12" s="27"/>
      <c r="I12" s="27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8" ht="42.6" customHeight="1" x14ac:dyDescent="0.2">
      <c r="B13" s="36" t="s">
        <v>31</v>
      </c>
      <c r="C13" s="37" t="s">
        <v>40</v>
      </c>
      <c r="D13" s="39">
        <f>548+340</f>
        <v>888</v>
      </c>
      <c r="E13" s="38">
        <v>663.57</v>
      </c>
      <c r="F13" s="32">
        <f>-(D13-E13)</f>
        <v>-224.42999999999995</v>
      </c>
      <c r="G13" s="41"/>
      <c r="H13" s="32">
        <f>-(G13*D13)-(-G13*E13)</f>
        <v>0</v>
      </c>
      <c r="I13" s="17" t="e">
        <f>-(G13*#REF!)</f>
        <v>#REF!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8" ht="5.45" customHeight="1" x14ac:dyDescent="0.2">
      <c r="B14" s="48"/>
      <c r="C14" s="49"/>
      <c r="D14" s="51"/>
      <c r="E14" s="52"/>
      <c r="F14" s="53"/>
      <c r="G14" s="54"/>
      <c r="H14" s="33"/>
      <c r="I14" s="28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8" ht="20.100000000000001" customHeight="1" x14ac:dyDescent="0.2">
      <c r="D15" s="12"/>
      <c r="E15" s="65" t="s">
        <v>13</v>
      </c>
      <c r="F15" s="65"/>
      <c r="G15" s="65"/>
      <c r="H15" s="55">
        <f>SUM(H11:H13)</f>
        <v>0</v>
      </c>
      <c r="I15" s="15" t="e">
        <f>SUM(I11:I13)</f>
        <v>#REF!</v>
      </c>
    </row>
    <row r="16" spans="1:28" ht="11.1" customHeight="1" x14ac:dyDescent="0.2">
      <c r="H16" s="18"/>
      <c r="I16" s="18"/>
    </row>
    <row r="17" spans="1:10" ht="20.100000000000001" customHeight="1" x14ac:dyDescent="0.2">
      <c r="B17" s="13" t="s">
        <v>18</v>
      </c>
      <c r="C17" s="1"/>
      <c r="D17" s="11"/>
      <c r="E17" s="1"/>
      <c r="F17" s="1"/>
      <c r="G17" s="1"/>
      <c r="H17" s="19"/>
      <c r="I17" s="18"/>
    </row>
    <row r="18" spans="1:10" ht="51" customHeight="1" x14ac:dyDescent="0.2">
      <c r="B18" s="9" t="s">
        <v>10</v>
      </c>
      <c r="C18" s="10" t="s">
        <v>0</v>
      </c>
      <c r="D18" s="10" t="s">
        <v>28</v>
      </c>
      <c r="E18" s="22" t="s">
        <v>37</v>
      </c>
      <c r="F18" s="22" t="s">
        <v>11</v>
      </c>
      <c r="G18" s="16" t="s">
        <v>23</v>
      </c>
      <c r="H18" s="20" t="s">
        <v>7</v>
      </c>
      <c r="I18" s="20" t="s">
        <v>9</v>
      </c>
    </row>
    <row r="19" spans="1:10" ht="54.75" customHeight="1" x14ac:dyDescent="0.2">
      <c r="B19" s="36" t="s">
        <v>32</v>
      </c>
      <c r="C19" s="37" t="s">
        <v>16</v>
      </c>
      <c r="D19" s="31">
        <f>1039+2826</f>
        <v>3865</v>
      </c>
      <c r="E19" s="39">
        <v>3245.55</v>
      </c>
      <c r="F19" s="32">
        <f>E19-D19</f>
        <v>-619.44999999999982</v>
      </c>
      <c r="G19" s="47"/>
      <c r="H19" s="32">
        <f>-(G19*D19)-(-G19*E19)</f>
        <v>0</v>
      </c>
      <c r="I19" s="17" t="e">
        <f>-(G19*#REF!)</f>
        <v>#REF!</v>
      </c>
      <c r="J19" s="14"/>
    </row>
    <row r="20" spans="1:10" s="25" customFormat="1" ht="12.6" customHeight="1" x14ac:dyDescent="0.2">
      <c r="B20" s="26"/>
      <c r="D20" s="23"/>
      <c r="E20" s="23"/>
      <c r="F20" s="23"/>
      <c r="G20" s="29"/>
      <c r="H20" s="28"/>
      <c r="I20" s="28"/>
    </row>
    <row r="21" spans="1:10" ht="20.45" customHeight="1" x14ac:dyDescent="0.2">
      <c r="B21" s="48"/>
      <c r="C21" s="49"/>
      <c r="D21" s="50"/>
      <c r="E21" s="65" t="s">
        <v>14</v>
      </c>
      <c r="F21" s="65"/>
      <c r="G21" s="65"/>
      <c r="H21" s="55">
        <f>SUM(H19:H20)</f>
        <v>0</v>
      </c>
      <c r="I21" s="28"/>
    </row>
    <row r="22" spans="1:10" ht="26.1" customHeight="1" x14ac:dyDescent="0.2">
      <c r="B22" s="67" t="s">
        <v>3</v>
      </c>
      <c r="C22" s="67"/>
      <c r="D22" s="12"/>
      <c r="I22" s="15" t="e">
        <f>SUM(I19:I20)</f>
        <v>#REF!</v>
      </c>
    </row>
    <row r="23" spans="1:10" ht="23.1" customHeight="1" thickBot="1" x14ac:dyDescent="0.25">
      <c r="B23" s="63" t="s">
        <v>2</v>
      </c>
      <c r="E23" s="66" t="s">
        <v>15</v>
      </c>
      <c r="F23" s="66"/>
      <c r="G23" s="66"/>
      <c r="H23" s="56">
        <f>SUM(H15,H21)</f>
        <v>0</v>
      </c>
    </row>
    <row r="24" spans="1:10" ht="17.45" customHeight="1" thickBot="1" x14ac:dyDescent="0.25">
      <c r="B24" s="58" t="s">
        <v>1</v>
      </c>
      <c r="I24" s="21" t="e">
        <f>SUM(I15,I22)</f>
        <v>#REF!</v>
      </c>
    </row>
    <row r="25" spans="1:10" ht="18" customHeight="1" x14ac:dyDescent="0.2">
      <c r="B25" s="60" t="s">
        <v>19</v>
      </c>
      <c r="C25" s="6"/>
    </row>
    <row r="26" spans="1:10" ht="18" customHeight="1" x14ac:dyDescent="0.2">
      <c r="B26" s="62" t="s">
        <v>17</v>
      </c>
      <c r="C26" s="1"/>
      <c r="D26" s="57"/>
    </row>
    <row r="27" spans="1:10" ht="18" customHeight="1" x14ac:dyDescent="0.2">
      <c r="B27" s="62" t="s">
        <v>20</v>
      </c>
    </row>
    <row r="28" spans="1:10" s="4" customFormat="1" ht="18" customHeight="1" x14ac:dyDescent="0.2">
      <c r="A28" s="2"/>
      <c r="B28" s="62" t="s">
        <v>8</v>
      </c>
      <c r="D28" s="5"/>
      <c r="E28" s="1"/>
      <c r="F28" s="1"/>
      <c r="G28" s="1"/>
      <c r="H28" s="1"/>
      <c r="I28" s="2"/>
    </row>
    <row r="29" spans="1:10" ht="18" customHeight="1" x14ac:dyDescent="0.2">
      <c r="B29" s="62" t="s">
        <v>33</v>
      </c>
      <c r="C29" s="4"/>
      <c r="D29" s="7"/>
    </row>
    <row r="30" spans="1:10" ht="18" customHeight="1" x14ac:dyDescent="0.2">
      <c r="B30" s="62" t="s">
        <v>22</v>
      </c>
      <c r="D30" s="1"/>
      <c r="J30" s="14"/>
    </row>
    <row r="31" spans="1:10" ht="18" customHeight="1" x14ac:dyDescent="0.2">
      <c r="B31" s="62" t="s">
        <v>27</v>
      </c>
    </row>
    <row r="32" spans="1:10" ht="18" customHeight="1" x14ac:dyDescent="0.2">
      <c r="B32" s="62" t="s">
        <v>38</v>
      </c>
      <c r="D32" s="8"/>
    </row>
    <row r="33" spans="2:10" x14ac:dyDescent="0.2">
      <c r="B33" s="40" t="s">
        <v>4</v>
      </c>
      <c r="D33" s="8"/>
    </row>
    <row r="35" spans="2:10" x14ac:dyDescent="0.2">
      <c r="J35" s="14"/>
    </row>
    <row r="37" spans="2:10" ht="15" customHeight="1" x14ac:dyDescent="0.2"/>
  </sheetData>
  <sheetProtection algorithmName="SHA-512" hashValue="0dU5czWQIPQ6JxGPtANdOlOECB4C+CcINU47KkftDphc/bq2svGMoEH+tzReXDg2G90m9MWzie4bnfsRZctLZw==" saltValue="2uSZvHlmcjFiD4F1TrXZEg==" spinCount="100000" sheet="1" objects="1" scenarios="1"/>
  <protectedRanges>
    <protectedRange sqref="G11 G13 G19" name="Range1"/>
  </protectedRanges>
  <mergeCells count="8">
    <mergeCell ref="B3:H3"/>
    <mergeCell ref="B4:H4"/>
    <mergeCell ref="B6:H8"/>
    <mergeCell ref="J11:T13"/>
    <mergeCell ref="E21:G21"/>
    <mergeCell ref="E15:G15"/>
    <mergeCell ref="E23:G23"/>
    <mergeCell ref="B22:C22"/>
  </mergeCells>
  <hyperlinks>
    <hyperlink ref="B23" r:id="rId1" xr:uid="{CD88A38C-3804-4C16-B7EA-C222FF7BBBFB}"/>
  </hyperlinks>
  <pageMargins left="0.25" right="0.25" top="0.5" bottom="0.5" header="0.3" footer="0.3"/>
  <pageSetup scale="8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6B22-E08B-4729-B41D-8F0502D56100}">
  <sheetPr>
    <tabColor rgb="FFC00000"/>
    <pageSetUpPr fitToPage="1"/>
  </sheetPr>
  <dimension ref="A1:AB37"/>
  <sheetViews>
    <sheetView showGridLines="0" zoomScaleNormal="100" workbookViewId="0"/>
  </sheetViews>
  <sheetFormatPr defaultColWidth="9.140625" defaultRowHeight="12.75" x14ac:dyDescent="0.2"/>
  <cols>
    <col min="1" max="1" width="4.85546875" style="2" bestFit="1" customWidth="1"/>
    <col min="2" max="2" width="26.140625" style="2" customWidth="1"/>
    <col min="3" max="3" width="65.7109375" style="2" customWidth="1"/>
    <col min="4" max="6" width="15.42578125" style="5" customWidth="1"/>
    <col min="7" max="7" width="15.42578125" style="2" customWidth="1"/>
    <col min="8" max="8" width="15.42578125" style="5" customWidth="1"/>
    <col min="9" max="9" width="15.85546875" style="2" hidden="1" customWidth="1"/>
    <col min="10" max="16384" width="9.140625" style="2"/>
  </cols>
  <sheetData>
    <row r="1" spans="1:28" ht="11.25" customHeight="1" x14ac:dyDescent="0.2">
      <c r="C1" s="3"/>
      <c r="D1" s="3"/>
      <c r="E1" s="3"/>
      <c r="F1" s="3"/>
      <c r="H1" s="2"/>
      <c r="N1" s="3"/>
      <c r="O1" s="3"/>
      <c r="P1" s="3"/>
      <c r="Q1" s="3"/>
      <c r="U1" s="3"/>
      <c r="V1" s="3"/>
      <c r="W1" s="3"/>
      <c r="X1" s="3"/>
      <c r="Y1" s="3"/>
      <c r="Z1" s="3"/>
      <c r="AA1" s="3"/>
      <c r="AB1" s="3"/>
    </row>
    <row r="2" spans="1:28" ht="53.25" customHeight="1" x14ac:dyDescent="0.2">
      <c r="C2" s="3"/>
      <c r="D2" s="3"/>
      <c r="E2" s="3"/>
      <c r="F2" s="3"/>
      <c r="H2" s="2"/>
      <c r="N2" s="3"/>
      <c r="O2" s="3"/>
      <c r="P2" s="3"/>
      <c r="Q2" s="3"/>
      <c r="U2" s="3"/>
      <c r="V2" s="3"/>
      <c r="W2" s="3"/>
      <c r="X2" s="3"/>
      <c r="Y2" s="3"/>
      <c r="Z2" s="3"/>
      <c r="AA2" s="3"/>
      <c r="AB2" s="3"/>
    </row>
    <row r="3" spans="1:28" ht="24.75" customHeight="1" thickBot="1" x14ac:dyDescent="0.25">
      <c r="B3" s="68" t="s">
        <v>25</v>
      </c>
      <c r="C3" s="69"/>
      <c r="D3" s="69"/>
      <c r="E3" s="69"/>
      <c r="F3" s="69"/>
      <c r="G3" s="69"/>
      <c r="H3" s="69"/>
    </row>
    <row r="4" spans="1:28" ht="6.75" customHeight="1" thickBot="1" x14ac:dyDescent="0.25">
      <c r="B4" s="70"/>
      <c r="C4" s="71"/>
      <c r="D4" s="71"/>
      <c r="E4" s="71"/>
      <c r="F4" s="71"/>
      <c r="G4" s="71"/>
      <c r="H4" s="71"/>
    </row>
    <row r="5" spans="1:28" s="4" customFormat="1" ht="6.75" customHeight="1" x14ac:dyDescent="0.2">
      <c r="A5" s="2"/>
      <c r="B5" s="1"/>
      <c r="C5" s="1"/>
      <c r="D5" s="1"/>
      <c r="E5" s="1"/>
      <c r="F5" s="1"/>
      <c r="G5" s="1"/>
      <c r="H5" s="1"/>
      <c r="I5" s="2"/>
    </row>
    <row r="6" spans="1:28" ht="12.6" customHeight="1" x14ac:dyDescent="0.2">
      <c r="B6" s="72" t="s">
        <v>35</v>
      </c>
      <c r="C6" s="72"/>
      <c r="D6" s="72"/>
      <c r="E6" s="72"/>
      <c r="F6" s="72"/>
      <c r="G6" s="72"/>
      <c r="H6" s="72"/>
    </row>
    <row r="7" spans="1:28" ht="15.6" customHeight="1" x14ac:dyDescent="0.2">
      <c r="B7" s="72"/>
      <c r="C7" s="72"/>
      <c r="D7" s="72"/>
      <c r="E7" s="72"/>
      <c r="F7" s="72"/>
      <c r="G7" s="72"/>
      <c r="H7" s="72"/>
    </row>
    <row r="8" spans="1:28" s="4" customFormat="1" ht="15" customHeight="1" x14ac:dyDescent="0.2">
      <c r="A8" s="2"/>
      <c r="B8" s="72"/>
      <c r="C8" s="72"/>
      <c r="D8" s="72"/>
      <c r="E8" s="72"/>
      <c r="F8" s="72"/>
      <c r="G8" s="72"/>
      <c r="H8" s="72"/>
      <c r="I8" s="2"/>
    </row>
    <row r="9" spans="1:28" s="4" customFormat="1" ht="20.100000000000001" customHeight="1" x14ac:dyDescent="0.2">
      <c r="A9" s="2"/>
      <c r="B9" s="13" t="s">
        <v>5</v>
      </c>
      <c r="C9" s="1"/>
      <c r="D9" s="11"/>
      <c r="E9" s="1"/>
      <c r="F9" s="1"/>
      <c r="G9" s="1"/>
      <c r="H9" s="1"/>
      <c r="I9" s="2"/>
    </row>
    <row r="10" spans="1:28" ht="50.45" customHeight="1" x14ac:dyDescent="0.2">
      <c r="B10" s="9" t="s">
        <v>12</v>
      </c>
      <c r="C10" s="10" t="s">
        <v>0</v>
      </c>
      <c r="D10" s="10" t="s">
        <v>26</v>
      </c>
      <c r="E10" s="22" t="s">
        <v>36</v>
      </c>
      <c r="F10" s="22" t="s">
        <v>11</v>
      </c>
      <c r="G10" s="42" t="s">
        <v>23</v>
      </c>
      <c r="H10" s="10" t="s">
        <v>7</v>
      </c>
      <c r="I10" s="10" t="s">
        <v>9</v>
      </c>
    </row>
    <row r="11" spans="1:28" ht="42.6" customHeight="1" x14ac:dyDescent="0.2">
      <c r="B11" s="36" t="s">
        <v>30</v>
      </c>
      <c r="C11" s="37" t="s">
        <v>39</v>
      </c>
      <c r="D11" s="31">
        <f>751+340/2</f>
        <v>921</v>
      </c>
      <c r="E11" s="38">
        <v>831.56</v>
      </c>
      <c r="F11" s="43">
        <f>-(D11-E11)</f>
        <v>-89.440000000000055</v>
      </c>
      <c r="G11" s="46"/>
      <c r="H11" s="45">
        <f>-(G11*D11)-(-G11*E11)</f>
        <v>0</v>
      </c>
      <c r="I11" s="17" t="e">
        <f>-(G11*#REF!)</f>
        <v>#REF!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8" ht="12.95" customHeight="1" x14ac:dyDescent="0.2">
      <c r="B12" s="26"/>
      <c r="C12" s="24"/>
      <c r="D12" s="34"/>
      <c r="E12" s="35"/>
      <c r="F12" s="35"/>
      <c r="G12" s="44"/>
      <c r="H12" s="27"/>
      <c r="I12" s="27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8" ht="42.6" customHeight="1" x14ac:dyDescent="0.2">
      <c r="B13" s="36" t="s">
        <v>31</v>
      </c>
      <c r="C13" s="37" t="s">
        <v>40</v>
      </c>
      <c r="D13" s="39">
        <f>548+340/2</f>
        <v>718</v>
      </c>
      <c r="E13" s="38">
        <v>663.57</v>
      </c>
      <c r="F13" s="32">
        <f>-(D13-E13)</f>
        <v>-54.42999999999995</v>
      </c>
      <c r="G13" s="41"/>
      <c r="H13" s="32">
        <f>-(G13*D13)-(-G13*E13)</f>
        <v>0</v>
      </c>
      <c r="I13" s="17" t="e">
        <f>-(G13*#REF!)</f>
        <v>#REF!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8" ht="5.45" customHeight="1" x14ac:dyDescent="0.2">
      <c r="B14" s="48"/>
      <c r="C14" s="49"/>
      <c r="D14" s="51"/>
      <c r="E14" s="52"/>
      <c r="F14" s="53"/>
      <c r="G14" s="54"/>
      <c r="H14" s="33"/>
      <c r="I14" s="28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8" ht="20.100000000000001" customHeight="1" x14ac:dyDescent="0.2">
      <c r="D15" s="12"/>
      <c r="E15" s="65" t="s">
        <v>13</v>
      </c>
      <c r="F15" s="65"/>
      <c r="G15" s="65"/>
      <c r="H15" s="55">
        <f>SUM(H11:H13)</f>
        <v>0</v>
      </c>
      <c r="I15" s="15" t="e">
        <f>SUM(I11:I13)</f>
        <v>#REF!</v>
      </c>
    </row>
    <row r="16" spans="1:28" ht="11.1" customHeight="1" x14ac:dyDescent="0.2">
      <c r="H16" s="18"/>
      <c r="I16" s="18"/>
    </row>
    <row r="17" spans="1:10" ht="20.100000000000001" customHeight="1" x14ac:dyDescent="0.2">
      <c r="B17" s="13" t="s">
        <v>6</v>
      </c>
      <c r="C17" s="1"/>
      <c r="D17" s="11"/>
      <c r="E17" s="1"/>
      <c r="F17" s="1"/>
      <c r="G17" s="1"/>
      <c r="H17" s="19"/>
      <c r="I17" s="18"/>
    </row>
    <row r="18" spans="1:10" ht="51" customHeight="1" x14ac:dyDescent="0.2">
      <c r="B18" s="9" t="s">
        <v>12</v>
      </c>
      <c r="C18" s="10" t="s">
        <v>0</v>
      </c>
      <c r="D18" s="10" t="s">
        <v>29</v>
      </c>
      <c r="E18" s="22" t="s">
        <v>37</v>
      </c>
      <c r="F18" s="22" t="s">
        <v>11</v>
      </c>
      <c r="G18" s="16" t="s">
        <v>23</v>
      </c>
      <c r="H18" s="20" t="s">
        <v>7</v>
      </c>
      <c r="I18" s="20" t="s">
        <v>9</v>
      </c>
    </row>
    <row r="19" spans="1:10" ht="53.25" customHeight="1" x14ac:dyDescent="0.2">
      <c r="B19" s="36" t="s">
        <v>32</v>
      </c>
      <c r="C19" s="37" t="s">
        <v>16</v>
      </c>
      <c r="D19" s="31">
        <f>1039+2826/2</f>
        <v>2452</v>
      </c>
      <c r="E19" s="39">
        <v>3245.55</v>
      </c>
      <c r="F19" s="32">
        <f>E19-D19</f>
        <v>793.55000000000018</v>
      </c>
      <c r="G19" s="47"/>
      <c r="H19" s="32">
        <f>-(G19*D19)-(-G19*E19)</f>
        <v>0</v>
      </c>
      <c r="I19" s="17" t="e">
        <f>-(G19*#REF!)</f>
        <v>#REF!</v>
      </c>
      <c r="J19" s="14"/>
    </row>
    <row r="20" spans="1:10" s="25" customFormat="1" ht="12.6" customHeight="1" x14ac:dyDescent="0.2">
      <c r="B20" s="26"/>
      <c r="D20" s="23"/>
      <c r="E20" s="23"/>
      <c r="F20" s="23"/>
      <c r="G20" s="29"/>
      <c r="H20" s="28"/>
      <c r="I20" s="28"/>
    </row>
    <row r="21" spans="1:10" ht="20.45" customHeight="1" x14ac:dyDescent="0.2">
      <c r="B21" s="48"/>
      <c r="C21" s="49"/>
      <c r="D21" s="50"/>
      <c r="E21" s="65" t="s">
        <v>14</v>
      </c>
      <c r="F21" s="65"/>
      <c r="G21" s="65"/>
      <c r="H21" s="55">
        <f>SUM(H19:H20)</f>
        <v>0</v>
      </c>
      <c r="I21" s="28"/>
    </row>
    <row r="22" spans="1:10" ht="26.1" customHeight="1" x14ac:dyDescent="0.2">
      <c r="B22" s="67" t="s">
        <v>3</v>
      </c>
      <c r="C22" s="67"/>
      <c r="D22" s="12"/>
      <c r="I22" s="15" t="e">
        <f>SUM(I19:I20)</f>
        <v>#REF!</v>
      </c>
    </row>
    <row r="23" spans="1:10" ht="23.1" customHeight="1" thickBot="1" x14ac:dyDescent="0.25">
      <c r="B23" s="59" t="s">
        <v>2</v>
      </c>
      <c r="E23" s="66" t="s">
        <v>15</v>
      </c>
      <c r="F23" s="66"/>
      <c r="G23" s="66"/>
      <c r="H23" s="56">
        <f>SUM(H15,H21)</f>
        <v>0</v>
      </c>
    </row>
    <row r="24" spans="1:10" ht="17.45" customHeight="1" thickBot="1" x14ac:dyDescent="0.25">
      <c r="B24" s="58" t="s">
        <v>1</v>
      </c>
      <c r="I24" s="21" t="e">
        <f>SUM(I15,I22)</f>
        <v>#REF!</v>
      </c>
    </row>
    <row r="25" spans="1:10" ht="14.25" x14ac:dyDescent="0.2">
      <c r="B25" s="60" t="s">
        <v>19</v>
      </c>
      <c r="C25" s="6"/>
    </row>
    <row r="26" spans="1:10" ht="14.25" x14ac:dyDescent="0.2">
      <c r="B26" s="61" t="s">
        <v>17</v>
      </c>
      <c r="C26" s="1"/>
      <c r="D26" s="57"/>
    </row>
    <row r="27" spans="1:10" ht="14.25" x14ac:dyDescent="0.2">
      <c r="B27" s="61" t="s">
        <v>20</v>
      </c>
    </row>
    <row r="28" spans="1:10" s="4" customFormat="1" ht="15.95" customHeight="1" x14ac:dyDescent="0.2">
      <c r="A28" s="2"/>
      <c r="B28" s="62" t="s">
        <v>8</v>
      </c>
      <c r="D28" s="5"/>
      <c r="E28" s="1"/>
      <c r="F28" s="1"/>
      <c r="G28" s="1"/>
      <c r="H28" s="1"/>
      <c r="I28" s="2"/>
    </row>
    <row r="29" spans="1:10" ht="14.25" x14ac:dyDescent="0.2">
      <c r="B29" s="61" t="s">
        <v>33</v>
      </c>
      <c r="C29" s="4"/>
      <c r="D29" s="7"/>
    </row>
    <row r="30" spans="1:10" ht="14.25" x14ac:dyDescent="0.2">
      <c r="B30" s="61" t="s">
        <v>22</v>
      </c>
      <c r="D30" s="1"/>
      <c r="J30" s="14"/>
    </row>
    <row r="31" spans="1:10" ht="15.6" customHeight="1" x14ac:dyDescent="0.2">
      <c r="B31" s="62" t="s">
        <v>27</v>
      </c>
    </row>
    <row r="32" spans="1:10" ht="17.100000000000001" customHeight="1" x14ac:dyDescent="0.2">
      <c r="B32" s="62" t="s">
        <v>38</v>
      </c>
      <c r="D32" s="8"/>
    </row>
    <row r="33" spans="4:10" x14ac:dyDescent="0.2">
      <c r="D33" s="8"/>
    </row>
    <row r="35" spans="4:10" x14ac:dyDescent="0.2">
      <c r="J35" s="14"/>
    </row>
    <row r="37" spans="4:10" ht="15" customHeight="1" x14ac:dyDescent="0.2"/>
  </sheetData>
  <sheetProtection algorithmName="SHA-512" hashValue="6J6mVyFZB0E69L8pyDeSsS1vLWGxj98yJ+w/KCy2cihkHtQvUSN1/jNio9UOi6TlVqiTSN3rgpxRp3FDffvnbg==" saltValue="9t/2TWStsmE9swEY49Jb3A==" spinCount="100000" sheet="1" objects="1" scenarios="1"/>
  <protectedRanges>
    <protectedRange sqref="G11 G13 G19" name="Range1"/>
  </protectedRanges>
  <mergeCells count="8">
    <mergeCell ref="B3:H3"/>
    <mergeCell ref="B4:H4"/>
    <mergeCell ref="B6:H8"/>
    <mergeCell ref="J11:T13"/>
    <mergeCell ref="E15:G15"/>
    <mergeCell ref="E21:G21"/>
    <mergeCell ref="B22:C22"/>
    <mergeCell ref="E23:G23"/>
  </mergeCells>
  <hyperlinks>
    <hyperlink ref="B23" r:id="rId1" xr:uid="{6A996B8A-F5A5-4ACD-8C6E-7BFFFA26DC56}"/>
  </hyperlinks>
  <pageMargins left="0.25" right="0.25" top="0.5" bottom="0.5" header="0.3" footer="0.3"/>
  <pageSetup scale="79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6C0363259396419E05D9AE775B71A2" ma:contentTypeVersion="13" ma:contentTypeDescription="Create a new document." ma:contentTypeScope="" ma:versionID="82cf9ef6e455b32232214b482fe3b785">
  <xsd:schema xmlns:xsd="http://www.w3.org/2001/XMLSchema" xmlns:xs="http://www.w3.org/2001/XMLSchema" xmlns:p="http://schemas.microsoft.com/office/2006/metadata/properties" xmlns:ns2="643250f9-527a-46c2-8827-1a6806dbe0f0" xmlns:ns3="9d91e1e9-f9a8-4109-b5d6-e44e5454dc8a" targetNamespace="http://schemas.microsoft.com/office/2006/metadata/properties" ma:root="true" ma:fieldsID="67351ba2ac6c92675baec907a2d9fc4e" ns2:_="" ns3:_="">
    <xsd:import namespace="643250f9-527a-46c2-8827-1a6806dbe0f0"/>
    <xsd:import namespace="9d91e1e9-f9a8-4109-b5d6-e44e5454d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250f9-527a-46c2-8827-1a6806dbe0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1e1e9-f9a8-4109-b5d6-e44e5454d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E40EE-7BD4-4C02-BE74-1B6CAEC43D9D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643250f9-527a-46c2-8827-1a6806dbe0f0"/>
    <ds:schemaRef ds:uri="http://purl.org/dc/terms/"/>
    <ds:schemaRef ds:uri="http://schemas.microsoft.com/office/2006/documentManagement/types"/>
    <ds:schemaRef ds:uri="9d91e1e9-f9a8-4109-b5d6-e44e5454dc8a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807C1F-84EC-4E9A-B081-DA50D7CD7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D8F5B2-3C19-4A45-BFAF-1AC32A05C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250f9-527a-46c2-8827-1a6806dbe0f0"/>
    <ds:schemaRef ds:uri="9d91e1e9-f9a8-4109-b5d6-e44e5454d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MIGS - Reimbursement Impact </vt:lpstr>
      <vt:lpstr>MIGS - Multi Surgery Reduction</vt:lpstr>
      <vt:lpstr>'MIGS - Multi Surgery Reduction'!Print_Area</vt:lpstr>
      <vt:lpstr>'MIGS - Reimbursement Impact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 Davis</dc:creator>
  <cp:lastModifiedBy>Emily Whitley</cp:lastModifiedBy>
  <cp:lastPrinted>2022-01-11T22:01:00Z</cp:lastPrinted>
  <dcterms:created xsi:type="dcterms:W3CDTF">2019-12-19T21:23:31Z</dcterms:created>
  <dcterms:modified xsi:type="dcterms:W3CDTF">2022-01-11T22:01:33Z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0x010100036C0363259396419E05D9AE775B71A2</vt:lpwstr>
  </property>
</Properties>
</file>